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" sheetId="4" r:id="rId4"/>
  </sheets>
  <definedNames/>
  <calcPr/>
  <webPublishing/>
</workbook>
</file>

<file path=xl/sharedStrings.xml><?xml version="1.0" encoding="utf-8"?>
<sst xmlns="http://schemas.openxmlformats.org/spreadsheetml/2006/main" count="819" uniqueCount="283">
  <si>
    <t>Firma: Správa a údržba silnic Jihomoravského kraje, příspěvková organizace kraje</t>
  </si>
  <si>
    <t>Rekapitulace ceny</t>
  </si>
  <si>
    <t>Stavba: III/4257 - VRACOV - průtah</t>
  </si>
  <si>
    <t xml:space="preserve">Varianta: var.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</si>
  <si>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</si>
  <si>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</si>
  <si>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</si>
  <si>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</si>
  <si>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</si>
  <si>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</si>
  <si>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</si>
  <si>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</si>
  <si>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</si>
  <si>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</si>
  <si>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</si>
  <si>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III/4257</t>
  </si>
  <si>
    <t>VRACOV - průtah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</si>
  <si>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</si>
  <si>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</si>
  <si>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</si>
  <si>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</si>
  <si>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</si>
  <si>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</si>
  <si>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</si>
  <si>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</si>
  <si>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</si>
  <si>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</si>
  <si>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</si>
  <si>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</si>
  <si>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</si>
  <si>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</si>
  <si>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</si>
  <si>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</si>
  <si>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</si>
  <si>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</si>
  <si>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</si>
  <si>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</si>
  <si>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</si>
  <si>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</si>
  <si>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</si>
  <si>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</si>
  <si>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</si>
  <si>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</si>
  <si>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</si>
  <si>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</si>
  <si>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</si>
  <si>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</si>
  <si>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</si>
  <si>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</si>
  <si>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</si>
  <si>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</si>
  <si>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</si>
  <si>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</si>
  <si>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</si>
  <si>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</si>
  <si>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</si>
  <si>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</si>
  <si>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</si>
  <si>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</si>
  <si>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</si>
  <si>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</si>
  <si>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</si>
  <si>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</si>
  <si>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</si>
  <si>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</si>
  <si>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</si>
  <si>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</si>
  <si>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</si>
  <si>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</si>
  <si>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</si>
  <si>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</si>
  <si>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</si>
  <si>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</si>
  <si>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</si>
  <si>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</si>
  <si>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</si>
  <si>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</si>
  <si>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</si>
  <si>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</si>
  <si>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</si>
  <si>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8</t>
  </si>
  <si>
    <t>00018</t>
  </si>
  <si>
    <t>Návrh technologického postupu prací - popsáno v obchodních podmínkách</t>
  </si>
  <si>
    <t>SO 101</t>
  </si>
  <si>
    <t>III/4257 VRACOV - průtah</t>
  </si>
  <si>
    <t>014102</t>
  </si>
  <si>
    <t>POPLATKY ZA SKLÁDKU</t>
  </si>
  <si>
    <t>T</t>
  </si>
  <si>
    <t>poplatek za skládku zeminy po hloubení rýh viz. pol. 13273R, 2,0t/m327.445*2.0=54,890 [A]</t>
  </si>
  <si>
    <t>zahrnuje veškeré poplatky provozovateli skládky související s uložením odpadu na skládce.</t>
  </si>
  <si>
    <t>a</t>
  </si>
  <si>
    <t>odstranění krytu zpevněných ploch v místě chodníku viz pol. 11313R, asfaltové plochy, 2,40t/m3 26.65*2.40=63,960 [A]</t>
  </si>
  <si>
    <t>b</t>
  </si>
  <si>
    <t>odstranění krytu zpevněných ploch z dlažebních kostek viz. položka 11355R, 2,3t/m312*2.30=27,600 [A]</t>
  </si>
  <si>
    <t>c</t>
  </si>
  <si>
    <t>beton, viz. položka 11352R betonové obrubníky, 20,50t/100m23/100*20.50=4,715 [A]</t>
  </si>
  <si>
    <t>02720</t>
  </si>
  <si>
    <t>POMOC PRÁCE ZŘÍZ NEBO ZAJIŠŤ REGULACI A OCHRANU DOPRAVY</t>
  </si>
  <si>
    <t>přechodné dopravní značení</t>
  </si>
  <si>
    <t>1=1,000 [A]</t>
  </si>
  <si>
    <t>zahrnuje veškeré náklady spojené s objednatelem požadovanými zařízeními</t>
  </si>
  <si>
    <t>Zemní práce</t>
  </si>
  <si>
    <t>113137</t>
  </si>
  <si>
    <t>ODSTRANĚNÍ KRYTU ZPEVNĚNÝCH PLOCH S ASFALT POJIVEM, ODVOZ DO 16KM</t>
  </si>
  <si>
    <t>M3</t>
  </si>
  <si>
    <t>vč. odvozová vzdálenost v režii zhotovitele</t>
  </si>
  <si>
    <t>v místě chodníku a autobusové zastávky 
v místě štěrbinového žlabu43*0.40*0.10=1,720 [A] 
vybourání podél jednořádku1200*0.10*0.10=12,000 [B] 
plocha dle CAD v místě bus zastávky(78.40+7.80)*0.15=12,930 [C] 
Celkem: A+B+C=26,650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</si>
  <si>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</si>
  <si>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</si>
  <si>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OBRUBNÍKŮ BETONOVÝCH</t>
  </si>
  <si>
    <t>M</t>
  </si>
  <si>
    <t>odvozná vzdálenost v režii zhotovitele, vč. betonové patky, u bus zastávky</t>
  </si>
  <si>
    <t>23=23,000 [A]</t>
  </si>
  <si>
    <t>11355</t>
  </si>
  <si>
    <t>ODSTRANĚNÍ OBRUB Z DLAŽEBNÍCH KOSTEK JEDNODUCHÝCH</t>
  </si>
  <si>
    <t>oprava podél stávajících obrub z kostek 100/100/100 vč. betonového lože,  
odvozná vzdálenost v režii zhotovitele</t>
  </si>
  <si>
    <t>1200*0.10*0.10=12,000 [A]</t>
  </si>
  <si>
    <t>113727</t>
  </si>
  <si>
    <t>FRÉZOVÁNÍ ZPEVNĚNÝCH PLOCH ASFALTOVÝCH, ODVOZ DO 16KM</t>
  </si>
  <si>
    <t>odvozná vzdálenost a likvidace v režii zhotovitele</t>
  </si>
  <si>
    <t>viz. příloha výpočet kubatury397.03+100.93=497,960 [A] 
napojení komunikací a vjezdů(390+30)* 0.05=21,000 [B] 
Celkem: A+B=518,960 [C]</t>
  </si>
  <si>
    <t>Položka zahrnuje veškerou manipulaci s vybouranou sutí a s vybouranými hmotami vč. uložení na skládku. Nezahrnuje poplatek za skládku.</t>
  </si>
  <si>
    <t>v místě příčných trhlin500*0.50*0.05=12,500 [A]</t>
  </si>
  <si>
    <t>11</t>
  </si>
  <si>
    <t>132737</t>
  </si>
  <si>
    <t>HLOUBENÍ RÝH ŠÍŘ DO 2M PAŽ I NEPAŽ TŘ. I, ODVOZ DO 16KM</t>
  </si>
  <si>
    <t>odvozová vzdálenost v režii zhotovitele'</t>
  </si>
  <si>
    <t>pro DV2*1.63*1.63*2.50=13,285 [A] 
napojení kanalizace10*0.6*1.5=9,000 [B] 
rýhy pro štěrbinový žlab0.40*0.30*43=5,160 [C] 
Celkem: A+B+C=27,445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</si>
  <si>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</si>
  <si>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</si>
  <si>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17481</t>
  </si>
  <si>
    <t>ZÁSYP JAM A RÝH Z NAKUPOVANÝCH MATERIÁLŮ</t>
  </si>
  <si>
    <t>v místě rýhy nad potrubím, štěrkodrť 0/32</t>
  </si>
  <si>
    <t>napojení kanalizace10*0.6*1.2=7,200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</si>
  <si>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</si>
  <si>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</si>
  <si>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zásyp u nově zřizovaných vpustí</t>
  </si>
  <si>
    <t>2*(1.63*1.63-0.24)*2.50=12,085 [A]</t>
  </si>
  <si>
    <t>14</t>
  </si>
  <si>
    <t>kamenivo podél bus zastávky pro kačírek fr. 16/32</t>
  </si>
  <si>
    <t>32.90*0.30*0.20=1,974 [A]</t>
  </si>
  <si>
    <t>Vodorovné konstrukce</t>
  </si>
  <si>
    <t>15</t>
  </si>
  <si>
    <t>451313</t>
  </si>
  <si>
    <t>PODKLADNÍ A VÝPLŇOVÉ VRSTVY Z PROSTÉHO BETONU C16/20</t>
  </si>
  <si>
    <t>podkladní vrstva a obetonování štěrbinového žlabu</t>
  </si>
  <si>
    <t>43*(0.40+0.10+0.10)*0.10=2,580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</si>
  <si>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</si>
  <si>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Komunikace pozemní</t>
  </si>
  <si>
    <t>16</t>
  </si>
  <si>
    <t>56143</t>
  </si>
  <si>
    <t>KAMENIVO ZPEVNĚNÉ CEMENTEM TL. DO 150MM</t>
  </si>
  <si>
    <t>M2</t>
  </si>
  <si>
    <t>vyspravení podkladu po překopech DV tl. 150 mm</t>
  </si>
  <si>
    <t>7*0.6=4,200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</si>
  <si>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</si>
  <si>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17</t>
  </si>
  <si>
    <t>56334</t>
  </si>
  <si>
    <t>VOZOVKOVÉ VRSTVY ZE ŠTĚRKODRTI TL. DO 200MM</t>
  </si>
  <si>
    <t>podklad u chodníku tl. 200 mm, ŠD 0/32A, plocha dle CAD</t>
  </si>
  <si>
    <t>78.40+7.80=86,200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</si>
  <si>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</si>
  <si>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18</t>
  </si>
  <si>
    <t>572211</t>
  </si>
  <si>
    <t>SPOJOVACÍ POSTŘIK Z ASFALTU DO 0,5KG/M2</t>
  </si>
  <si>
    <t>doplnění podkladu v místě trhlin - spojovací postřik z asf. 0,4 kg/m2  500*0.5=250,000 [A] 
vyrovnávka dle profilů - spojovací postřik z asf. 0,4 kg/m2 v šířce 1,50 m, délky 275 m dle přílohy výpočet kubatury275*1.75=481,250 [B] 
Celkem: A+B=731,250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</si>
  <si>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</si>
  <si>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19</t>
  </si>
  <si>
    <t>úsek 1 - spojovací postřik z asf. 0,4 kg/m2, plocha dle CAD7443.80=7 443,800 [A] 
úsek 2 - spojovací postřik z asf. 0,4 kg/m2, plocha dle CAD2182.10=2 182,100 [B] 
napojení komunikací a vjezdů - spojovací postřik z asf. 0,4 kg/m2390+30=420,000 [C] 
Celkem: A+B+C=10 045,900 [D]</t>
  </si>
  <si>
    <t>20</t>
  </si>
  <si>
    <t>574A44</t>
  </si>
  <si>
    <t>ASFALTOVÝ BETON PRO OBRUSNÉ VRSTVY ACO 11+, 11S TL. 50MM</t>
  </si>
  <si>
    <t>úsek 1 - ACO11+ tl. 50 mm, plocha dle CAD7443.80=7 443,800 [A] 
úsek 2 - ACO11+ tl. 50 mm, plocha dle CAD2182.10=2 182,100 [B] 
napojení komunikací a vjezdů - ACO11+ tl. 50 mm390+30=420,000 [C] 
Celkem: A+B+C=10 045,900 [D]</t>
  </si>
  <si>
    <t>Technická specifikace: 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</si>
  <si>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21</t>
  </si>
  <si>
    <t>574C06</t>
  </si>
  <si>
    <t>ASFALTOVÝ BETON PRO LOŽNÍ VRSTVY ACL 16+, 16S</t>
  </si>
  <si>
    <t>vyspravení podkladu po překopech DV tl. 70 mm7*0,6*0,07 
viz. výpočet kubatury - ACL 16+ vyrovnávka dle profilů 28,00+4,00</t>
  </si>
  <si>
    <t>22</t>
  </si>
  <si>
    <t>574C46</t>
  </si>
  <si>
    <t>ASFALTOVÝ BETON PRO LOŽNÍ VRSTVY ACL 16+, 16S TL. 50MM</t>
  </si>
  <si>
    <t>doplnění podkladu v místě trhlin500*0.5=250,000 [A]</t>
  </si>
  <si>
    <t>23</t>
  </si>
  <si>
    <t>582611</t>
  </si>
  <si>
    <t>KRYTY Z BETON DLAŽDIC SE ZÁMKEM ŠEDÝCH TL 60MM DO LOŽE Z KAM</t>
  </si>
  <si>
    <t>chodník vč. lože z drti fr. 4/8 tl. 40 mm78.40=78,400 [A]</t>
  </si>
  <si>
    <t>Technická specifikace: 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</si>
  <si>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24</t>
  </si>
  <si>
    <t>58261A</t>
  </si>
  <si>
    <t>KRYTY Z BETON DLAŽDIC SE ZÁMKEM BAREV RELIÉF TL 60MM DO LOŽE Z KAM</t>
  </si>
  <si>
    <t>varovný pás vč. lože z drti fr. 4/8 tl. 40 mm7.80=7,800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</si>
  <si>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</si>
  <si>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25</t>
  </si>
  <si>
    <t>58920</t>
  </si>
  <si>
    <t>VÝPLŇ SPAR MODIFIKOVANÝM ASFALTEM</t>
  </si>
  <si>
    <t>vč. prořezu</t>
  </si>
  <si>
    <t>podélná spára985+310.50=1 295,500 [A] 
napojení komunikace vč. sjezdů187.30+130.60=317,900 [B] 
ZÚ a KÚ10.45+7+7+8.7=33,150 [C] 
v místě trhlin500=500,000 [D] 
Celkem: A+B+C+D=2 146,550 [E]</t>
  </si>
  <si>
    <t>položka zahrnuje: 
- dodávku předepsaného materiálu 
- vyčištění a výplň spar tímto materiálem</t>
  </si>
  <si>
    <t>Přidružená stavební výroba</t>
  </si>
  <si>
    <t>26</t>
  </si>
  <si>
    <t>711117</t>
  </si>
  <si>
    <t>IZOLACE BĚŽNÝCH KONSTRUKCÍ PROTI ZEMNÍ VLHKOSTI Z PE FÓLIÍ</t>
  </si>
  <si>
    <t>Nopová folie dělky 39m, č. 0,50 m podél stávající zástavby v úseku 1 ve staničení 0,511 - 0,550 km</t>
  </si>
  <si>
    <t>39*0,50=19,500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</si>
  <si>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</si>
  <si>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Trubní vedení</t>
  </si>
  <si>
    <t>27</t>
  </si>
  <si>
    <t>87433</t>
  </si>
  <si>
    <t>POTRUBÍ Z TRUB PLASTOVÝCH ODPADNÍCH DN DO 150MM</t>
  </si>
  <si>
    <t>SN8, DN150 mm, přípojka pro napojení nově budovanách DV do stávající kanalizace vč. tvarovek</t>
  </si>
  <si>
    <t>10=10,000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</si>
  <si>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</si>
  <si>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28</t>
  </si>
  <si>
    <t>89712</t>
  </si>
  <si>
    <t>VPUSŤ KANALIZAČNÍ ULIČNÍ KOMPLETNÍ Z BETONOVÝCH DÍLCŮ</t>
  </si>
  <si>
    <t>KUS</t>
  </si>
  <si>
    <t>kompletní dodávka vc.č materiálu a napojení na kanalizaci se zápachovou uzávěrkou DN 150 vč. kalového koše, dle výkresu B7 odvodnění</t>
  </si>
  <si>
    <t>úsek 1 ve staničení 0,200 km levostranně i pravostranně 2=2,000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</si>
  <si>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</si>
  <si>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29</t>
  </si>
  <si>
    <t>897724</t>
  </si>
  <si>
    <t>ČISTÍCÍ KUSY ŠTĚRBIN ŽLABŮ Z BETON DÍLCŮ SV. ŠÍŘKY DO 250MM</t>
  </si>
  <si>
    <t>čistíčí a vpusťový kus vč. litinové mříže délky 500 mm vč. betonového lože C20/25</t>
  </si>
  <si>
    <t>2=2,000 [A]</t>
  </si>
  <si>
    <t>položka zahrnuje dodávku a osazení předepsaného dílce 
nezahrnuje předepsané podkladní konstrukce</t>
  </si>
  <si>
    <t>30</t>
  </si>
  <si>
    <t>89921</t>
  </si>
  <si>
    <t>VÝŠKOVÁ ÚPRAVA POKLOPŮ</t>
  </si>
  <si>
    <t>kanalizačních</t>
  </si>
  <si>
    <t>11=11,000 [A]</t>
  </si>
  <si>
    <t>- položka výškové úpravy zahrnuje všechny nutné práce a materiály pro zvýšení nebo snížení zařízení (včetně nutné úpravy stávajícího povrchu vozovky nebo chodníku).</t>
  </si>
  <si>
    <t>31</t>
  </si>
  <si>
    <t>89922</t>
  </si>
  <si>
    <t>VÝŠKOVÁ ÚPRAVA MŘÍŽÍ</t>
  </si>
  <si>
    <t>35+13=48,000 [A]</t>
  </si>
  <si>
    <t>32</t>
  </si>
  <si>
    <t>89923</t>
  </si>
  <si>
    <t>VÝŠKOVÁ ÚPRAVA KRYCÍCH HRNCŮ</t>
  </si>
  <si>
    <t>33</t>
  </si>
  <si>
    <t>89943</t>
  </si>
  <si>
    <t>VÝŘEZ, VÝSEK, ÚTES NA POTRUBÍ DN DO 150MM</t>
  </si>
  <si>
    <t>napojení uličních vpustí 2x a štěrbinového žlabu na stávající kanalizaci</t>
  </si>
  <si>
    <t>1x3=3,000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</si>
  <si>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</si>
  <si>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práce, bourání</t>
  </si>
  <si>
    <t>34</t>
  </si>
  <si>
    <t>915211</t>
  </si>
  <si>
    <t>VODOROVNÉ DOPRAVNÍ ZNAČENÍ PLASTEM HLADKÉ - DODÁVKA A POKLÁDKA</t>
  </si>
  <si>
    <t>V428*0.250=7,000 [A] 
V2b(985+310.50)*0.5*0.125=80,969 [B] 
Celkem: A+B=87,969 [C]</t>
  </si>
  <si>
    <t>položka zahrnuje: 
- dodání a pokládku nátěrového materiálu (měří se pouze natíraná plocha) 
- předznačení a reflexní úpravu</t>
  </si>
  <si>
    <t>35</t>
  </si>
  <si>
    <t>917223</t>
  </si>
  <si>
    <t>SILNIČNÍ A CHODNÍKOVÉ OBRUBY Z BETONOVÝCH OBRUBNÍKŮ ŠÍŘ 100MM</t>
  </si>
  <si>
    <t>chodníkový</t>
  </si>
  <si>
    <t>33.50=33,500 [A]</t>
  </si>
  <si>
    <t>Položka zahrnuje: 
dodání a pokládku betonových obrubníků o rozměrech předepsaných zadávací dokumentací 
betonové lože i boční betonovou opěrku.</t>
  </si>
  <si>
    <t>36</t>
  </si>
  <si>
    <t>917224</t>
  </si>
  <si>
    <t>SILNIČNÍ A CHODNÍKOVÉ OBRUBY Z BETONOVÝCH OBRUBNÍKŮ ŠÍŘ 150MM</t>
  </si>
  <si>
    <t>vč. betonové patky C20/25'</t>
  </si>
  <si>
    <t>silniční stojané50.70=50,700 [A] 
snížené2.30=2,300 [B] 
přechodové2=2,000 [C] 
Celkem: A+B+C=55,000 [D]</t>
  </si>
  <si>
    <t>37</t>
  </si>
  <si>
    <t>91725</t>
  </si>
  <si>
    <t>NÁSTUPIŠTNÍ OBRUBNÍKY BETONOVÉ</t>
  </si>
  <si>
    <t>vč. betonové patky C20/25</t>
  </si>
  <si>
    <t>přechodový obrubník - kasselský obrubník2=2,000 [A] 
nástupní hrana - kasselský obrubník13=13,000 [B] 
Celkem: A+B=15,000 [C]</t>
  </si>
  <si>
    <t>38</t>
  </si>
  <si>
    <t>91772</t>
  </si>
  <si>
    <t>OBRUBA Z DLAŽEBNÍCH KOSTEK DROBNÝCH</t>
  </si>
  <si>
    <t>oprava podél stávajících obrub z kostek 100/100/100</t>
  </si>
  <si>
    <t>1200=1 200,000 [A]</t>
  </si>
  <si>
    <t>Položka zahrnuje: 
dodání a pokládku jedné řady dlažebních kostek o rozměrech předepsaných zadávací dokumentací 
betonové lože i boční betonovou opěrku.</t>
  </si>
  <si>
    <t>39</t>
  </si>
  <si>
    <t>919112</t>
  </si>
  <si>
    <t>ŘEZÁNÍ ASFALTOVÉHO KRYTU VOZOVEK TL DO 100MM</t>
  </si>
  <si>
    <t>podél bus zastávky50=50,000 [A] 
podél jednořádku ze žulových kostek1200=1 200,000 [B] 
podél štěrbinového žlabu2*(43+0.50)=87,000 [C] 
Celkem: A+B+C=1 337,000 [D]</t>
  </si>
  <si>
    <t>položka zahrnuje řezání vozovkové vrstvy v předepsané tloušťce, včetně spotřeby vody</t>
  </si>
  <si>
    <t>40</t>
  </si>
  <si>
    <t>935162</t>
  </si>
  <si>
    <t>MIKROŠTĚRBINOVÉ ŽLABY S PŘERUŠOVANOU ŠTĚRBINOU S VNITŘNÍM SPÁDEM</t>
  </si>
  <si>
    <t>úsek 1 ve staničení 0,504 - 0,547 km, délka 42m, rozměry 1000x200x200 mm vč. betonového lože C20/25</t>
  </si>
  <si>
    <t>42=42,000 [A]</t>
  </si>
  <si>
    <t>položka zahrnuje: 
- veškerý materiál, výrobky a polotovary, včetně mimostaveništní a vnitrostaveništní dopravy (rovněž přesuny), včetně naložení a složení,případně s uložením. 
- veškeré práce nutné pro zřízení těchto konstrukcí, včetně zemních prací, lože, ukončení, patek, spárování, úpravy vtoku a výtoku. Měří se v [m] délky osy žlabu bez čistících kusů a odtokových vpustí.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</si>
</sst>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29</v>
      </c>
      <c s="19" t="s">
        <v>30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63</v>
      </c>
      <c s="19" t="s">
        <v>30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83</v>
      </c>
      <c s="40" t="s">
        <v>84</v>
      </c>
      <c s="41">
        <f>'SO 101'!I3</f>
      </c>
      <c s="41">
        <f>'SO 101'!O2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29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37</v>
      </c>
      <c s="15" t="s">
        <v>39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26</v>
      </c>
      <c s="15" t="s">
        <v>38</v>
      </c>
      <c s="15" t="s">
        <v>40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49</v>
      </c>
      <c s="29" t="s">
        <v>34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28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28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28</v>
      </c>
    </row>
    <row r="15" spans="1:5" ht="12.7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63.75">
      <c r="A17" t="s">
        <v>57</v>
      </c>
      <c r="E17" s="36" t="s">
        <v>62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63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37</v>
      </c>
      <c s="15" t="s">
        <v>39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26</v>
      </c>
      <c s="15" t="s">
        <v>38</v>
      </c>
      <c s="15" t="s">
        <v>40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24" t="s">
        <v>49</v>
      </c>
      <c s="29" t="s">
        <v>34</v>
      </c>
      <c s="29" t="s">
        <v>64</v>
      </c>
      <c s="24" t="s">
        <v>65</v>
      </c>
      <c s="30" t="s">
        <v>66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28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28</v>
      </c>
      <c s="29" t="s">
        <v>67</v>
      </c>
      <c s="24" t="s">
        <v>65</v>
      </c>
      <c s="30" t="s">
        <v>68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28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25.5">
      <c r="A18" s="24" t="s">
        <v>49</v>
      </c>
      <c s="29" t="s">
        <v>26</v>
      </c>
      <c s="29" t="s">
        <v>69</v>
      </c>
      <c s="24" t="s">
        <v>65</v>
      </c>
      <c s="30" t="s">
        <v>70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28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38</v>
      </c>
      <c s="29" t="s">
        <v>71</v>
      </c>
      <c s="24" t="s">
        <v>65</v>
      </c>
      <c s="30" t="s">
        <v>72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28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40</v>
      </c>
      <c s="29" t="s">
        <v>73</v>
      </c>
      <c s="24" t="s">
        <v>65</v>
      </c>
      <c s="30" t="s">
        <v>74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28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27</v>
      </c>
      <c s="29" t="s">
        <v>75</v>
      </c>
      <c s="24" t="s">
        <v>65</v>
      </c>
      <c s="30" t="s">
        <v>76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28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12.75">
      <c r="A34" s="24" t="s">
        <v>49</v>
      </c>
      <c s="29" t="s">
        <v>77</v>
      </c>
      <c s="29" t="s">
        <v>78</v>
      </c>
      <c s="24" t="s">
        <v>65</v>
      </c>
      <c s="30" t="s">
        <v>79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28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12.75">
      <c r="A38" s="24" t="s">
        <v>49</v>
      </c>
      <c s="29" t="s">
        <v>80</v>
      </c>
      <c s="29" t="s">
        <v>81</v>
      </c>
      <c s="24" t="s">
        <v>65</v>
      </c>
      <c s="30" t="s">
        <v>82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28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0+O8+O29+O66+O71+O112+O117+O146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9">
        <f>0+I8+I29+I66+I71+I112+I117+I146</f>
      </c>
      <c r="O3" t="s">
        <v>23</v>
      </c>
      <c t="s">
        <v>28</v>
      </c>
    </row>
    <row r="4" spans="1:16" ht="15" customHeight="1">
      <c r="A4" t="s">
        <v>17</v>
      </c>
      <c s="16" t="s">
        <v>22</v>
      </c>
      <c s="17" t="s">
        <v>83</v>
      </c>
      <c s="6"/>
      <c s="18" t="s">
        <v>84</v>
      </c>
      <c s="6"/>
      <c s="6"/>
      <c s="25"/>
      <c s="25"/>
      <c r="O4" t="s">
        <v>24</v>
      </c>
      <c t="s">
        <v>28</v>
      </c>
    </row>
    <row r="5" spans="1:16" ht="12.75" customHeight="1">
      <c r="A5" s="15" t="s">
        <v>31</v>
      </c>
      <c s="15" t="s">
        <v>33</v>
      </c>
      <c s="15" t="s">
        <v>35</v>
      </c>
      <c s="15" t="s">
        <v>36</v>
      </c>
      <c s="15" t="s">
        <v>37</v>
      </c>
      <c s="15" t="s">
        <v>39</v>
      </c>
      <c s="15" t="s">
        <v>41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34</v>
      </c>
      <c s="15" t="s">
        <v>28</v>
      </c>
      <c s="15" t="s">
        <v>26</v>
      </c>
      <c s="15" t="s">
        <v>38</v>
      </c>
      <c s="15" t="s">
        <v>40</v>
      </c>
      <c s="15" t="s">
        <v>27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32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49</v>
      </c>
      <c s="29" t="s">
        <v>34</v>
      </c>
      <c s="29" t="s">
        <v>85</v>
      </c>
      <c s="24" t="s">
        <v>51</v>
      </c>
      <c s="30" t="s">
        <v>86</v>
      </c>
      <c s="31" t="s">
        <v>87</v>
      </c>
      <c s="32">
        <v>54.89</v>
      </c>
      <c s="33">
        <v>0</v>
      </c>
      <c s="34">
        <f>ROUND(ROUND(H9,2)*ROUND(G9,3),2)</f>
      </c>
      <c r="O9">
        <f>(I9*21)/100</f>
      </c>
      <c t="s">
        <v>28</v>
      </c>
    </row>
    <row r="10" spans="1:5" ht="12.75">
      <c r="A10" s="35" t="s">
        <v>54</v>
      </c>
      <c r="E10" s="36" t="s">
        <v>51</v>
      </c>
    </row>
    <row r="11" spans="1:5" ht="25.5">
      <c r="A11" s="37" t="s">
        <v>56</v>
      </c>
      <c r="E11" s="38" t="s">
        <v>88</v>
      </c>
    </row>
    <row r="12" spans="1:5" ht="25.5">
      <c r="A12" t="s">
        <v>57</v>
      </c>
      <c r="E12" s="36" t="s">
        <v>89</v>
      </c>
    </row>
    <row r="13" spans="1:16" ht="12.75">
      <c r="A13" s="24" t="s">
        <v>49</v>
      </c>
      <c s="29" t="s">
        <v>28</v>
      </c>
      <c s="29" t="s">
        <v>85</v>
      </c>
      <c s="24" t="s">
        <v>90</v>
      </c>
      <c s="30" t="s">
        <v>86</v>
      </c>
      <c s="31" t="s">
        <v>87</v>
      </c>
      <c s="32">
        <v>63.96</v>
      </c>
      <c s="33">
        <v>0</v>
      </c>
      <c s="34">
        <f>ROUND(ROUND(H13,2)*ROUND(G13,3),2)</f>
      </c>
      <c r="O13">
        <f>(I13*21)/100</f>
      </c>
      <c t="s">
        <v>28</v>
      </c>
    </row>
    <row r="14" spans="1:5" ht="12.75">
      <c r="A14" s="35" t="s">
        <v>54</v>
      </c>
      <c r="E14" s="36" t="s">
        <v>51</v>
      </c>
    </row>
    <row r="15" spans="1:5" ht="25.5">
      <c r="A15" s="37" t="s">
        <v>56</v>
      </c>
      <c r="E15" s="38" t="s">
        <v>91</v>
      </c>
    </row>
    <row r="16" spans="1:5" ht="25.5">
      <c r="A16" t="s">
        <v>57</v>
      </c>
      <c r="E16" s="36" t="s">
        <v>89</v>
      </c>
    </row>
    <row r="17" spans="1:16" ht="12.75">
      <c r="A17" s="24" t="s">
        <v>49</v>
      </c>
      <c s="29" t="s">
        <v>26</v>
      </c>
      <c s="29" t="s">
        <v>85</v>
      </c>
      <c s="24" t="s">
        <v>92</v>
      </c>
      <c s="30" t="s">
        <v>86</v>
      </c>
      <c s="31" t="s">
        <v>87</v>
      </c>
      <c s="32">
        <v>27.6</v>
      </c>
      <c s="33">
        <v>0</v>
      </c>
      <c s="34">
        <f>ROUND(ROUND(H17,2)*ROUND(G17,3),2)</f>
      </c>
      <c r="O17">
        <f>(I17*21)/100</f>
      </c>
      <c t="s">
        <v>28</v>
      </c>
    </row>
    <row r="18" spans="1:5" ht="12.75">
      <c r="A18" s="35" t="s">
        <v>54</v>
      </c>
      <c r="E18" s="36" t="s">
        <v>51</v>
      </c>
    </row>
    <row r="19" spans="1:5" ht="25.5">
      <c r="A19" s="37" t="s">
        <v>56</v>
      </c>
      <c r="E19" s="38" t="s">
        <v>93</v>
      </c>
    </row>
    <row r="20" spans="1:5" ht="25.5">
      <c r="A20" t="s">
        <v>57</v>
      </c>
      <c r="E20" s="36" t="s">
        <v>89</v>
      </c>
    </row>
    <row r="21" spans="1:16" ht="12.75">
      <c r="A21" s="24" t="s">
        <v>49</v>
      </c>
      <c s="29" t="s">
        <v>38</v>
      </c>
      <c s="29" t="s">
        <v>85</v>
      </c>
      <c s="24" t="s">
        <v>94</v>
      </c>
      <c s="30" t="s">
        <v>86</v>
      </c>
      <c s="31" t="s">
        <v>87</v>
      </c>
      <c s="32">
        <v>4.715</v>
      </c>
      <c s="33">
        <v>0</v>
      </c>
      <c s="34">
        <f>ROUND(ROUND(H21,2)*ROUND(G21,3),2)</f>
      </c>
      <c r="O21">
        <f>(I21*21)/100</f>
      </c>
      <c t="s">
        <v>28</v>
      </c>
    </row>
    <row r="22" spans="1:5" ht="12.75">
      <c r="A22" s="35" t="s">
        <v>54</v>
      </c>
      <c r="E22" s="36" t="s">
        <v>51</v>
      </c>
    </row>
    <row r="23" spans="1:5" ht="25.5">
      <c r="A23" s="37" t="s">
        <v>56</v>
      </c>
      <c r="E23" s="38" t="s">
        <v>95</v>
      </c>
    </row>
    <row r="24" spans="1:5" ht="25.5">
      <c r="A24" t="s">
        <v>57</v>
      </c>
      <c r="E24" s="36" t="s">
        <v>89</v>
      </c>
    </row>
    <row r="25" spans="1:16" ht="12.75">
      <c r="A25" s="24" t="s">
        <v>49</v>
      </c>
      <c s="29" t="s">
        <v>40</v>
      </c>
      <c s="29" t="s">
        <v>96</v>
      </c>
      <c s="24" t="s">
        <v>51</v>
      </c>
      <c s="30" t="s">
        <v>97</v>
      </c>
      <c s="31" t="s">
        <v>53</v>
      </c>
      <c s="32">
        <v>1</v>
      </c>
      <c s="33">
        <v>0</v>
      </c>
      <c s="34">
        <f>ROUND(ROUND(H25,2)*ROUND(G25,3),2)</f>
      </c>
      <c r="O25">
        <f>(I25*21)/100</f>
      </c>
      <c t="s">
        <v>28</v>
      </c>
    </row>
    <row r="26" spans="1:5" ht="12.75">
      <c r="A26" s="35" t="s">
        <v>54</v>
      </c>
      <c r="E26" s="36" t="s">
        <v>98</v>
      </c>
    </row>
    <row r="27" spans="1:5" ht="12.75">
      <c r="A27" s="37" t="s">
        <v>56</v>
      </c>
      <c r="E27" s="38" t="s">
        <v>99</v>
      </c>
    </row>
    <row r="28" spans="1:5" ht="12.75">
      <c r="A28" t="s">
        <v>57</v>
      </c>
      <c r="E28" s="36" t="s">
        <v>100</v>
      </c>
    </row>
    <row r="29" spans="1:18" ht="12.75" customHeight="1">
      <c r="A29" s="6" t="s">
        <v>47</v>
      </c>
      <c s="6"/>
      <c s="43" t="s">
        <v>34</v>
      </c>
      <c s="6"/>
      <c s="27" t="s">
        <v>101</v>
      </c>
      <c s="6"/>
      <c s="6"/>
      <c s="6"/>
      <c s="44">
        <f>0+Q29</f>
      </c>
      <c r="O29">
        <f>0+R29</f>
      </c>
      <c r="Q29">
        <f>0+I30+I34+I38+I42+I46+I50+I54+I58+I62</f>
      </c>
      <c>
        <f>0+O30+O34+O38+O42+O46+O50+O54+O58+O62</f>
      </c>
    </row>
    <row r="30" spans="1:16" ht="25.5">
      <c r="A30" s="24" t="s">
        <v>49</v>
      </c>
      <c s="29" t="s">
        <v>27</v>
      </c>
      <c s="29" t="s">
        <v>102</v>
      </c>
      <c s="24" t="s">
        <v>51</v>
      </c>
      <c s="30" t="s">
        <v>103</v>
      </c>
      <c s="31" t="s">
        <v>104</v>
      </c>
      <c s="32">
        <v>26.65</v>
      </c>
      <c s="33">
        <v>0</v>
      </c>
      <c s="34">
        <f>ROUND(ROUND(H30,2)*ROUND(G30,3),2)</f>
      </c>
      <c r="O30">
        <f>(I30*21)/100</f>
      </c>
      <c t="s">
        <v>28</v>
      </c>
    </row>
    <row r="31" spans="1:5" ht="12.75">
      <c r="A31" s="35" t="s">
        <v>54</v>
      </c>
      <c r="E31" s="36" t="s">
        <v>105</v>
      </c>
    </row>
    <row r="32" spans="1:5" ht="63.75">
      <c r="A32" s="37" t="s">
        <v>56</v>
      </c>
      <c r="E32" s="38" t="s">
        <v>106</v>
      </c>
    </row>
    <row r="33" spans="1:5" ht="63.75">
      <c r="A33" t="s">
        <v>57</v>
      </c>
      <c r="E33" s="36" t="s">
        <v>107</v>
      </c>
    </row>
    <row r="34" spans="1:16" ht="12.75">
      <c r="A34" s="24" t="s">
        <v>49</v>
      </c>
      <c s="29" t="s">
        <v>77</v>
      </c>
      <c s="29" t="s">
        <v>108</v>
      </c>
      <c s="24" t="s">
        <v>65</v>
      </c>
      <c s="30" t="s">
        <v>109</v>
      </c>
      <c s="31" t="s">
        <v>110</v>
      </c>
      <c s="32">
        <v>23</v>
      </c>
      <c s="33">
        <v>0</v>
      </c>
      <c s="34">
        <f>ROUND(ROUND(H34,2)*ROUND(G34,3),2)</f>
      </c>
      <c r="O34">
        <f>(I34*21)/100</f>
      </c>
      <c t="s">
        <v>28</v>
      </c>
    </row>
    <row r="35" spans="1:5" ht="12.75">
      <c r="A35" s="35" t="s">
        <v>54</v>
      </c>
      <c r="E35" s="36" t="s">
        <v>111</v>
      </c>
    </row>
    <row r="36" spans="1:5" ht="12.75">
      <c r="A36" s="37" t="s">
        <v>56</v>
      </c>
      <c r="E36" s="38" t="s">
        <v>112</v>
      </c>
    </row>
    <row r="37" spans="1:5" ht="63.75">
      <c r="A37" t="s">
        <v>57</v>
      </c>
      <c r="E37" s="36" t="s">
        <v>107</v>
      </c>
    </row>
    <row r="38" spans="1:16" ht="12.75">
      <c r="A38" s="24" t="s">
        <v>49</v>
      </c>
      <c s="29" t="s">
        <v>80</v>
      </c>
      <c s="29" t="s">
        <v>113</v>
      </c>
      <c s="24" t="s">
        <v>65</v>
      </c>
      <c s="30" t="s">
        <v>114</v>
      </c>
      <c s="31" t="s">
        <v>110</v>
      </c>
      <c s="32">
        <v>12</v>
      </c>
      <c s="33">
        <v>0</v>
      </c>
      <c s="34">
        <f>ROUND(ROUND(H38,2)*ROUND(G38,3),2)</f>
      </c>
      <c r="O38">
        <f>(I38*21)/100</f>
      </c>
      <c t="s">
        <v>28</v>
      </c>
    </row>
    <row r="39" spans="1:5" ht="25.5">
      <c r="A39" s="35" t="s">
        <v>54</v>
      </c>
      <c r="E39" s="36" t="s">
        <v>115</v>
      </c>
    </row>
    <row r="40" spans="1:5" ht="12.75">
      <c r="A40" s="37" t="s">
        <v>56</v>
      </c>
      <c r="E40" s="38" t="s">
        <v>116</v>
      </c>
    </row>
    <row r="41" spans="1:5" ht="63.75">
      <c r="A41" t="s">
        <v>57</v>
      </c>
      <c r="E41" s="36" t="s">
        <v>107</v>
      </c>
    </row>
    <row r="42" spans="1:16" ht="12.75">
      <c r="A42" s="24" t="s">
        <v>49</v>
      </c>
      <c s="29" t="s">
        <v>44</v>
      </c>
      <c s="29" t="s">
        <v>117</v>
      </c>
      <c s="24" t="s">
        <v>90</v>
      </c>
      <c s="30" t="s">
        <v>118</v>
      </c>
      <c s="31" t="s">
        <v>104</v>
      </c>
      <c s="32">
        <v>518.96</v>
      </c>
      <c s="33">
        <v>0</v>
      </c>
      <c s="34">
        <f>ROUND(ROUND(H42,2)*ROUND(G42,3),2)</f>
      </c>
      <c r="O42">
        <f>(I42*21)/100</f>
      </c>
      <c t="s">
        <v>28</v>
      </c>
    </row>
    <row r="43" spans="1:5" ht="12.75">
      <c r="A43" s="35" t="s">
        <v>54</v>
      </c>
      <c r="E43" s="36" t="s">
        <v>119</v>
      </c>
    </row>
    <row r="44" spans="1:5" ht="38.25">
      <c r="A44" s="37" t="s">
        <v>56</v>
      </c>
      <c r="E44" s="38" t="s">
        <v>120</v>
      </c>
    </row>
    <row r="45" spans="1:5" ht="25.5">
      <c r="A45" t="s">
        <v>57</v>
      </c>
      <c r="E45" s="36" t="s">
        <v>121</v>
      </c>
    </row>
    <row r="46" spans="1:16" ht="12.75">
      <c r="A46" s="24" t="s">
        <v>49</v>
      </c>
      <c s="29" t="s">
        <v>46</v>
      </c>
      <c s="29" t="s">
        <v>117</v>
      </c>
      <c s="24" t="s">
        <v>92</v>
      </c>
      <c s="30" t="s">
        <v>118</v>
      </c>
      <c s="31" t="s">
        <v>104</v>
      </c>
      <c s="32">
        <v>12.5</v>
      </c>
      <c s="33">
        <v>0</v>
      </c>
      <c s="34">
        <f>ROUND(ROUND(H46,2)*ROUND(G46,3),2)</f>
      </c>
      <c r="O46">
        <f>(I46*21)/100</f>
      </c>
      <c t="s">
        <v>28</v>
      </c>
    </row>
    <row r="47" spans="1:5" ht="12.75">
      <c r="A47" s="35" t="s">
        <v>54</v>
      </c>
      <c r="E47" s="36" t="s">
        <v>119</v>
      </c>
    </row>
    <row r="48" spans="1:5" ht="12.75">
      <c r="A48" s="37" t="s">
        <v>56</v>
      </c>
      <c r="E48" s="38" t="s">
        <v>122</v>
      </c>
    </row>
    <row r="49" spans="1:5" ht="63.75">
      <c r="A49" t="s">
        <v>57</v>
      </c>
      <c r="E49" s="36" t="s">
        <v>107</v>
      </c>
    </row>
    <row r="50" spans="1:16" ht="12.75">
      <c r="A50" s="24" t="s">
        <v>49</v>
      </c>
      <c s="29" t="s">
        <v>123</v>
      </c>
      <c s="29" t="s">
        <v>124</v>
      </c>
      <c s="24" t="s">
        <v>51</v>
      </c>
      <c s="30" t="s">
        <v>125</v>
      </c>
      <c s="31" t="s">
        <v>104</v>
      </c>
      <c s="32">
        <v>27.445</v>
      </c>
      <c s="33">
        <v>0</v>
      </c>
      <c s="34">
        <f>ROUND(ROUND(H50,2)*ROUND(G50,3),2)</f>
      </c>
      <c r="O50">
        <f>(I50*21)/100</f>
      </c>
      <c t="s">
        <v>28</v>
      </c>
    </row>
    <row r="51" spans="1:5" ht="12.75">
      <c r="A51" s="35" t="s">
        <v>54</v>
      </c>
      <c r="E51" s="45" t="s">
        <v>126</v>
      </c>
    </row>
    <row r="52" spans="1:5" ht="51">
      <c r="A52" s="37" t="s">
        <v>56</v>
      </c>
      <c r="E52" s="38" t="s">
        <v>127</v>
      </c>
    </row>
    <row r="53" spans="1:5" ht="318.75">
      <c r="A53" t="s">
        <v>57</v>
      </c>
      <c r="E53" s="36" t="s">
        <v>128</v>
      </c>
    </row>
    <row r="54" spans="1:16" ht="12.75">
      <c r="A54" s="24" t="s">
        <v>49</v>
      </c>
      <c s="29" t="s">
        <v>129</v>
      </c>
      <c s="29" t="s">
        <v>130</v>
      </c>
      <c s="24" t="s">
        <v>51</v>
      </c>
      <c s="30" t="s">
        <v>131</v>
      </c>
      <c s="31" t="s">
        <v>104</v>
      </c>
      <c s="32">
        <v>7.2</v>
      </c>
      <c s="33">
        <v>0</v>
      </c>
      <c s="34">
        <f>ROUND(ROUND(H54,2)*ROUND(G54,3),2)</f>
      </c>
      <c r="O54">
        <f>(I54*21)/100</f>
      </c>
      <c t="s">
        <v>28</v>
      </c>
    </row>
    <row r="55" spans="1:5" ht="12.75">
      <c r="A55" s="35" t="s">
        <v>54</v>
      </c>
      <c r="E55" s="36" t="s">
        <v>132</v>
      </c>
    </row>
    <row r="56" spans="1:5" ht="12.75">
      <c r="A56" s="37" t="s">
        <v>56</v>
      </c>
      <c r="E56" s="38" t="s">
        <v>133</v>
      </c>
    </row>
    <row r="57" spans="1:5" ht="229.5">
      <c r="A57" t="s">
        <v>57</v>
      </c>
      <c r="E57" s="36" t="s">
        <v>134</v>
      </c>
    </row>
    <row r="58" spans="1:16" ht="12.75">
      <c r="A58" s="24" t="s">
        <v>49</v>
      </c>
      <c s="29" t="s">
        <v>135</v>
      </c>
      <c s="29" t="s">
        <v>130</v>
      </c>
      <c s="24" t="s">
        <v>90</v>
      </c>
      <c s="30" t="s">
        <v>131</v>
      </c>
      <c s="31" t="s">
        <v>104</v>
      </c>
      <c s="32">
        <v>12.085</v>
      </c>
      <c s="33">
        <v>0</v>
      </c>
      <c s="34">
        <f>ROUND(ROUND(H58,2)*ROUND(G58,3),2)</f>
      </c>
      <c r="O58">
        <f>(I58*21)/100</f>
      </c>
      <c t="s">
        <v>28</v>
      </c>
    </row>
    <row r="59" spans="1:5" ht="12.75">
      <c r="A59" s="35" t="s">
        <v>54</v>
      </c>
      <c r="E59" s="36" t="s">
        <v>136</v>
      </c>
    </row>
    <row r="60" spans="1:5" ht="12.75">
      <c r="A60" s="37" t="s">
        <v>56</v>
      </c>
      <c r="E60" s="38" t="s">
        <v>137</v>
      </c>
    </row>
    <row r="61" spans="1:5" ht="229.5">
      <c r="A61" t="s">
        <v>57</v>
      </c>
      <c r="E61" s="36" t="s">
        <v>134</v>
      </c>
    </row>
    <row r="62" spans="1:16" ht="12.75">
      <c r="A62" s="24" t="s">
        <v>49</v>
      </c>
      <c s="29" t="s">
        <v>138</v>
      </c>
      <c s="29" t="s">
        <v>130</v>
      </c>
      <c s="24" t="s">
        <v>92</v>
      </c>
      <c s="30" t="s">
        <v>131</v>
      </c>
      <c s="31" t="s">
        <v>104</v>
      </c>
      <c s="32">
        <v>1.974</v>
      </c>
      <c s="33">
        <v>0</v>
      </c>
      <c s="34">
        <f>ROUND(ROUND(H62,2)*ROUND(G62,3),2)</f>
      </c>
      <c r="O62">
        <f>(I62*21)/100</f>
      </c>
      <c t="s">
        <v>28</v>
      </c>
    </row>
    <row r="63" spans="1:5" ht="12.75">
      <c r="A63" s="35" t="s">
        <v>54</v>
      </c>
      <c r="E63" s="36" t="s">
        <v>139</v>
      </c>
    </row>
    <row r="64" spans="1:5" ht="12.75">
      <c r="A64" s="37" t="s">
        <v>56</v>
      </c>
      <c r="E64" s="38" t="s">
        <v>140</v>
      </c>
    </row>
    <row r="65" spans="1:5" ht="229.5">
      <c r="A65" t="s">
        <v>57</v>
      </c>
      <c r="E65" s="36" t="s">
        <v>134</v>
      </c>
    </row>
    <row r="66" spans="1:18" ht="12.75" customHeight="1">
      <c r="A66" s="6" t="s">
        <v>47</v>
      </c>
      <c s="6"/>
      <c s="43" t="s">
        <v>38</v>
      </c>
      <c s="6"/>
      <c s="27" t="s">
        <v>141</v>
      </c>
      <c s="6"/>
      <c s="6"/>
      <c s="6"/>
      <c s="44">
        <f>0+Q66</f>
      </c>
      <c r="O66">
        <f>0+R66</f>
      </c>
      <c r="Q66">
        <f>0+I67</f>
      </c>
      <c>
        <f>0+O67</f>
      </c>
    </row>
    <row r="67" spans="1:16" ht="12.75">
      <c r="A67" s="24" t="s">
        <v>49</v>
      </c>
      <c s="29" t="s">
        <v>142</v>
      </c>
      <c s="29" t="s">
        <v>143</v>
      </c>
      <c s="24" t="s">
        <v>51</v>
      </c>
      <c s="30" t="s">
        <v>144</v>
      </c>
      <c s="31" t="s">
        <v>104</v>
      </c>
      <c s="32">
        <v>2.58</v>
      </c>
      <c s="33">
        <v>0</v>
      </c>
      <c s="34">
        <f>ROUND(ROUND(H67,2)*ROUND(G67,3),2)</f>
      </c>
      <c r="O67">
        <f>(I67*21)/100</f>
      </c>
      <c t="s">
        <v>28</v>
      </c>
    </row>
    <row r="68" spans="1:5" ht="12.75">
      <c r="A68" s="35" t="s">
        <v>54</v>
      </c>
      <c r="E68" s="36" t="s">
        <v>145</v>
      </c>
    </row>
    <row r="69" spans="1:5" ht="12.75">
      <c r="A69" s="37" t="s">
        <v>56</v>
      </c>
      <c r="E69" s="38" t="s">
        <v>146</v>
      </c>
    </row>
    <row r="70" spans="1:5" ht="369.75">
      <c r="A70" t="s">
        <v>57</v>
      </c>
      <c r="E70" s="36" t="s">
        <v>147</v>
      </c>
    </row>
    <row r="71" spans="1:18" ht="12.75" customHeight="1">
      <c r="A71" s="6" t="s">
        <v>47</v>
      </c>
      <c s="6"/>
      <c s="43" t="s">
        <v>40</v>
      </c>
      <c s="6"/>
      <c s="27" t="s">
        <v>148</v>
      </c>
      <c s="6"/>
      <c s="6"/>
      <c s="6"/>
      <c s="44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24" t="s">
        <v>49</v>
      </c>
      <c s="29" t="s">
        <v>149</v>
      </c>
      <c s="29" t="s">
        <v>150</v>
      </c>
      <c s="24" t="s">
        <v>51</v>
      </c>
      <c s="30" t="s">
        <v>151</v>
      </c>
      <c s="31" t="s">
        <v>152</v>
      </c>
      <c s="32">
        <v>4.2</v>
      </c>
      <c s="33">
        <v>0</v>
      </c>
      <c s="34">
        <f>ROUND(ROUND(H72,2)*ROUND(G72,3),2)</f>
      </c>
      <c r="O72">
        <f>(I72*21)/100</f>
      </c>
      <c t="s">
        <v>28</v>
      </c>
    </row>
    <row r="73" spans="1:5" ht="12.75">
      <c r="A73" s="35" t="s">
        <v>54</v>
      </c>
      <c r="E73" s="36" t="s">
        <v>153</v>
      </c>
    </row>
    <row r="74" spans="1:5" ht="12.75">
      <c r="A74" s="37" t="s">
        <v>56</v>
      </c>
      <c r="E74" s="38" t="s">
        <v>154</v>
      </c>
    </row>
    <row r="75" spans="1:5" ht="127.5">
      <c r="A75" t="s">
        <v>57</v>
      </c>
      <c r="E75" s="36" t="s">
        <v>155</v>
      </c>
    </row>
    <row r="76" spans="1:16" ht="12.75">
      <c r="A76" s="24" t="s">
        <v>49</v>
      </c>
      <c s="29" t="s">
        <v>156</v>
      </c>
      <c s="29" t="s">
        <v>157</v>
      </c>
      <c s="24" t="s">
        <v>51</v>
      </c>
      <c s="30" t="s">
        <v>158</v>
      </c>
      <c s="31" t="s">
        <v>152</v>
      </c>
      <c s="32">
        <v>86.2</v>
      </c>
      <c s="33">
        <v>0</v>
      </c>
      <c s="34">
        <f>ROUND(ROUND(H76,2)*ROUND(G76,3),2)</f>
      </c>
      <c r="O76">
        <f>(I76*21)/100</f>
      </c>
      <c t="s">
        <v>28</v>
      </c>
    </row>
    <row r="77" spans="1:5" ht="12.75">
      <c r="A77" s="35" t="s">
        <v>54</v>
      </c>
      <c r="E77" s="36" t="s">
        <v>159</v>
      </c>
    </row>
    <row r="78" spans="1:5" ht="12.75">
      <c r="A78" s="37" t="s">
        <v>56</v>
      </c>
      <c r="E78" s="38" t="s">
        <v>160</v>
      </c>
    </row>
    <row r="79" spans="1:5" ht="51">
      <c r="A79" t="s">
        <v>57</v>
      </c>
      <c r="E79" s="36" t="s">
        <v>161</v>
      </c>
    </row>
    <row r="80" spans="1:16" ht="12.75">
      <c r="A80" s="24" t="s">
        <v>49</v>
      </c>
      <c s="29" t="s">
        <v>162</v>
      </c>
      <c s="29" t="s">
        <v>163</v>
      </c>
      <c s="24" t="s">
        <v>51</v>
      </c>
      <c s="30" t="s">
        <v>164</v>
      </c>
      <c s="31" t="s">
        <v>152</v>
      </c>
      <c s="32">
        <v>731.25</v>
      </c>
      <c s="33">
        <v>0</v>
      </c>
      <c s="34">
        <f>ROUND(ROUND(H80,2)*ROUND(G80,3),2)</f>
      </c>
      <c r="O80">
        <f>(I80*21)/100</f>
      </c>
      <c t="s">
        <v>28</v>
      </c>
    </row>
    <row r="81" spans="1:5" ht="12.75">
      <c r="A81" s="35" t="s">
        <v>54</v>
      </c>
      <c r="E81" s="36" t="s">
        <v>51</v>
      </c>
    </row>
    <row r="82" spans="1:5" ht="63.75">
      <c r="A82" s="37" t="s">
        <v>56</v>
      </c>
      <c r="E82" s="38" t="s">
        <v>165</v>
      </c>
    </row>
    <row r="83" spans="1:5" ht="51">
      <c r="A83" t="s">
        <v>57</v>
      </c>
      <c r="E83" s="36" t="s">
        <v>166</v>
      </c>
    </row>
    <row r="84" spans="1:16" ht="12.75">
      <c r="A84" s="24" t="s">
        <v>49</v>
      </c>
      <c s="29" t="s">
        <v>167</v>
      </c>
      <c s="29" t="s">
        <v>163</v>
      </c>
      <c s="24" t="s">
        <v>65</v>
      </c>
      <c s="30" t="s">
        <v>164</v>
      </c>
      <c s="31" t="s">
        <v>152</v>
      </c>
      <c s="32">
        <v>10045.9</v>
      </c>
      <c s="33">
        <v>0</v>
      </c>
      <c s="34">
        <f>ROUND(ROUND(H84,2)*ROUND(G84,3),2)</f>
      </c>
      <c r="O84">
        <f>(I84*21)/100</f>
      </c>
      <c t="s">
        <v>28</v>
      </c>
    </row>
    <row r="85" spans="1:5" ht="12.75">
      <c r="A85" s="35" t="s">
        <v>54</v>
      </c>
      <c r="E85" s="36" t="s">
        <v>51</v>
      </c>
    </row>
    <row r="86" spans="1:5" ht="63.75">
      <c r="A86" s="37" t="s">
        <v>56</v>
      </c>
      <c r="E86" s="38" t="s">
        <v>168</v>
      </c>
    </row>
    <row r="87" spans="1:5" ht="51">
      <c r="A87" t="s">
        <v>57</v>
      </c>
      <c r="E87" s="36" t="s">
        <v>166</v>
      </c>
    </row>
    <row r="88" spans="1:16" ht="12.75">
      <c r="A88" s="24" t="s">
        <v>49</v>
      </c>
      <c s="29" t="s">
        <v>169</v>
      </c>
      <c s="29" t="s">
        <v>170</v>
      </c>
      <c s="24" t="s">
        <v>51</v>
      </c>
      <c s="30" t="s">
        <v>171</v>
      </c>
      <c s="31" t="s">
        <v>152</v>
      </c>
      <c s="32">
        <v>10045.9</v>
      </c>
      <c s="33">
        <v>0</v>
      </c>
      <c s="34">
        <f>ROUND(ROUND(H88,2)*ROUND(G88,3),2)</f>
      </c>
      <c r="O88">
        <f>(I88*21)/100</f>
      </c>
      <c t="s">
        <v>28</v>
      </c>
    </row>
    <row r="89" spans="1:5" ht="12.75">
      <c r="A89" s="35" t="s">
        <v>54</v>
      </c>
      <c r="E89" s="36" t="s">
        <v>51</v>
      </c>
    </row>
    <row r="90" spans="1:5" ht="51">
      <c r="A90" s="37" t="s">
        <v>56</v>
      </c>
      <c r="E90" s="38" t="s">
        <v>172</v>
      </c>
    </row>
    <row r="91" spans="1:5" ht="140.25">
      <c r="A91" t="s">
        <v>57</v>
      </c>
      <c r="E91" s="36" t="s">
        <v>173</v>
      </c>
    </row>
    <row r="92" spans="1:16" ht="12.75">
      <c r="A92" s="24" t="s">
        <v>49</v>
      </c>
      <c s="29" t="s">
        <v>174</v>
      </c>
      <c s="29" t="s">
        <v>175</v>
      </c>
      <c s="24" t="s">
        <v>51</v>
      </c>
      <c s="30" t="s">
        <v>176</v>
      </c>
      <c s="31" t="s">
        <v>104</v>
      </c>
      <c s="32">
        <v>32.336</v>
      </c>
      <c s="33">
        <v>0</v>
      </c>
      <c s="34">
        <f>ROUND(ROUND(H92,2)*ROUND(G92,3),2)</f>
      </c>
      <c r="O92">
        <f>(I92*21)/100</f>
      </c>
      <c t="s">
        <v>28</v>
      </c>
    </row>
    <row r="93" spans="1:5" ht="12.75">
      <c r="A93" s="35" t="s">
        <v>54</v>
      </c>
      <c r="E93" s="36" t="s">
        <v>51</v>
      </c>
    </row>
    <row r="94" spans="1:5" ht="25.5">
      <c r="A94" s="37" t="s">
        <v>56</v>
      </c>
      <c r="E94" s="38" t="s">
        <v>177</v>
      </c>
    </row>
    <row r="95" spans="1:5" ht="140.25">
      <c r="A95" t="s">
        <v>57</v>
      </c>
      <c r="E95" s="36" t="s">
        <v>173</v>
      </c>
    </row>
    <row r="96" spans="1:16" ht="12.75">
      <c r="A96" s="24" t="s">
        <v>49</v>
      </c>
      <c s="29" t="s">
        <v>178</v>
      </c>
      <c s="29" t="s">
        <v>179</v>
      </c>
      <c s="24" t="s">
        <v>51</v>
      </c>
      <c s="30" t="s">
        <v>180</v>
      </c>
      <c s="31" t="s">
        <v>152</v>
      </c>
      <c s="32">
        <v>250</v>
      </c>
      <c s="33">
        <v>0</v>
      </c>
      <c s="34">
        <f>ROUND(ROUND(H96,2)*ROUND(G96,3),2)</f>
      </c>
      <c r="O96">
        <f>(I96*21)/100</f>
      </c>
      <c t="s">
        <v>28</v>
      </c>
    </row>
    <row r="97" spans="1:5" ht="12.75">
      <c r="A97" s="35" t="s">
        <v>54</v>
      </c>
      <c r="E97" s="36" t="s">
        <v>51</v>
      </c>
    </row>
    <row r="98" spans="1:5" ht="12.75">
      <c r="A98" s="37" t="s">
        <v>56</v>
      </c>
      <c r="E98" s="38" t="s">
        <v>181</v>
      </c>
    </row>
    <row r="99" spans="1:5" ht="140.25">
      <c r="A99" t="s">
        <v>57</v>
      </c>
      <c r="E99" s="36" t="s">
        <v>173</v>
      </c>
    </row>
    <row r="100" spans="1:16" ht="12.75">
      <c r="A100" s="24" t="s">
        <v>49</v>
      </c>
      <c s="29" t="s">
        <v>182</v>
      </c>
      <c s="29" t="s">
        <v>183</v>
      </c>
      <c s="24" t="s">
        <v>51</v>
      </c>
      <c s="30" t="s">
        <v>184</v>
      </c>
      <c s="31" t="s">
        <v>152</v>
      </c>
      <c s="32">
        <v>78.4</v>
      </c>
      <c s="33">
        <v>0</v>
      </c>
      <c s="34">
        <f>ROUND(ROUND(H100,2)*ROUND(G100,3),2)</f>
      </c>
      <c r="O100">
        <f>(I100*21)/100</f>
      </c>
      <c t="s">
        <v>28</v>
      </c>
    </row>
    <row r="101" spans="1:5" ht="12.75">
      <c r="A101" s="35" t="s">
        <v>54</v>
      </c>
      <c r="E101" s="36" t="s">
        <v>51</v>
      </c>
    </row>
    <row r="102" spans="1:5" ht="12.75">
      <c r="A102" s="37" t="s">
        <v>56</v>
      </c>
      <c r="E102" s="38" t="s">
        <v>185</v>
      </c>
    </row>
    <row r="103" spans="1:5" ht="165.75">
      <c r="A103" t="s">
        <v>57</v>
      </c>
      <c r="E103" s="36" t="s">
        <v>186</v>
      </c>
    </row>
    <row r="104" spans="1:16" ht="25.5">
      <c r="A104" s="24" t="s">
        <v>49</v>
      </c>
      <c s="29" t="s">
        <v>187</v>
      </c>
      <c s="29" t="s">
        <v>188</v>
      </c>
      <c s="24" t="s">
        <v>51</v>
      </c>
      <c s="30" t="s">
        <v>189</v>
      </c>
      <c s="31" t="s">
        <v>152</v>
      </c>
      <c s="32">
        <v>7.8</v>
      </c>
      <c s="33">
        <v>0</v>
      </c>
      <c s="34">
        <f>ROUND(ROUND(H104,2)*ROUND(G104,3),2)</f>
      </c>
      <c r="O104">
        <f>(I104*21)/100</f>
      </c>
      <c t="s">
        <v>28</v>
      </c>
    </row>
    <row r="105" spans="1:5" ht="12.75">
      <c r="A105" s="35" t="s">
        <v>54</v>
      </c>
      <c r="E105" s="36" t="s">
        <v>51</v>
      </c>
    </row>
    <row r="106" spans="1:5" ht="12.75">
      <c r="A106" s="37" t="s">
        <v>56</v>
      </c>
      <c r="E106" s="38" t="s">
        <v>190</v>
      </c>
    </row>
    <row r="107" spans="1:5" ht="153">
      <c r="A107" t="s">
        <v>57</v>
      </c>
      <c r="E107" s="36" t="s">
        <v>191</v>
      </c>
    </row>
    <row r="108" spans="1:16" ht="12.75">
      <c r="A108" s="24" t="s">
        <v>49</v>
      </c>
      <c s="29" t="s">
        <v>192</v>
      </c>
      <c s="29" t="s">
        <v>193</v>
      </c>
      <c s="24" t="s">
        <v>51</v>
      </c>
      <c s="30" t="s">
        <v>194</v>
      </c>
      <c s="31" t="s">
        <v>110</v>
      </c>
      <c s="32">
        <v>2146.55</v>
      </c>
      <c s="33">
        <v>0</v>
      </c>
      <c s="34">
        <f>ROUND(ROUND(H108,2)*ROUND(G108,3),2)</f>
      </c>
      <c r="O108">
        <f>(I108*21)/100</f>
      </c>
      <c t="s">
        <v>28</v>
      </c>
    </row>
    <row r="109" spans="1:5" ht="12.75">
      <c r="A109" s="35" t="s">
        <v>54</v>
      </c>
      <c r="E109" s="36" t="s">
        <v>195</v>
      </c>
    </row>
    <row r="110" spans="1:5" ht="63.75">
      <c r="A110" s="37" t="s">
        <v>56</v>
      </c>
      <c r="E110" s="38" t="s">
        <v>196</v>
      </c>
    </row>
    <row r="111" spans="1:5" ht="38.25">
      <c r="A111" t="s">
        <v>57</v>
      </c>
      <c r="E111" s="36" t="s">
        <v>197</v>
      </c>
    </row>
    <row r="112" spans="1:18" ht="12.75" customHeight="1">
      <c r="A112" s="6" t="s">
        <v>47</v>
      </c>
      <c s="6"/>
      <c s="43" t="s">
        <v>77</v>
      </c>
      <c s="6"/>
      <c s="27" t="s">
        <v>198</v>
      </c>
      <c s="6"/>
      <c s="6"/>
      <c s="6"/>
      <c s="44">
        <f>0+Q112</f>
      </c>
      <c r="O112">
        <f>0+R112</f>
      </c>
      <c r="Q112">
        <f>0+I113</f>
      </c>
      <c>
        <f>0+O113</f>
      </c>
    </row>
    <row r="113" spans="1:16" ht="12.75">
      <c r="A113" s="24" t="s">
        <v>49</v>
      </c>
      <c s="29" t="s">
        <v>199</v>
      </c>
      <c s="29" t="s">
        <v>200</v>
      </c>
      <c s="24" t="s">
        <v>51</v>
      </c>
      <c s="30" t="s">
        <v>201</v>
      </c>
      <c s="31" t="s">
        <v>152</v>
      </c>
      <c s="32">
        <v>19.5</v>
      </c>
      <c s="33">
        <v>0</v>
      </c>
      <c s="34">
        <f>ROUND(ROUND(H113,2)*ROUND(G113,3),2)</f>
      </c>
      <c r="O113">
        <f>(I113*21)/100</f>
      </c>
      <c t="s">
        <v>28</v>
      </c>
    </row>
    <row r="114" spans="1:5" ht="25.5">
      <c r="A114" s="35" t="s">
        <v>54</v>
      </c>
      <c r="E114" s="36" t="s">
        <v>202</v>
      </c>
    </row>
    <row r="115" spans="1:5" ht="12.75">
      <c r="A115" s="37" t="s">
        <v>56</v>
      </c>
      <c r="E115" s="38" t="s">
        <v>203</v>
      </c>
    </row>
    <row r="116" spans="1:5" ht="191.25">
      <c r="A116" t="s">
        <v>57</v>
      </c>
      <c r="E116" s="36" t="s">
        <v>204</v>
      </c>
    </row>
    <row r="117" spans="1:18" ht="12.75" customHeight="1">
      <c r="A117" s="6" t="s">
        <v>47</v>
      </c>
      <c s="6"/>
      <c s="43" t="s">
        <v>80</v>
      </c>
      <c s="6"/>
      <c s="27" t="s">
        <v>205</v>
      </c>
      <c s="6"/>
      <c s="6"/>
      <c s="6"/>
      <c s="44">
        <f>0+Q117</f>
      </c>
      <c r="O117">
        <f>0+R117</f>
      </c>
      <c r="Q117">
        <f>0+I118+I122+I126+I130+I134+I138+I142</f>
      </c>
      <c>
        <f>0+O118+O122+O126+O130+O134+O138+O142</f>
      </c>
    </row>
    <row r="118" spans="1:16" ht="12.75">
      <c r="A118" s="24" t="s">
        <v>49</v>
      </c>
      <c s="29" t="s">
        <v>206</v>
      </c>
      <c s="29" t="s">
        <v>207</v>
      </c>
      <c s="24" t="s">
        <v>51</v>
      </c>
      <c s="30" t="s">
        <v>208</v>
      </c>
      <c s="31" t="s">
        <v>110</v>
      </c>
      <c s="32">
        <v>10</v>
      </c>
      <c s="33">
        <v>0</v>
      </c>
      <c s="34">
        <f>ROUND(ROUND(H118,2)*ROUND(G118,3),2)</f>
      </c>
      <c r="O118">
        <f>(I118*21)/100</f>
      </c>
      <c t="s">
        <v>28</v>
      </c>
    </row>
    <row r="119" spans="1:5" ht="25.5">
      <c r="A119" s="35" t="s">
        <v>54</v>
      </c>
      <c r="E119" s="36" t="s">
        <v>209</v>
      </c>
    </row>
    <row r="120" spans="1:5" ht="12.75">
      <c r="A120" s="37" t="s">
        <v>56</v>
      </c>
      <c r="E120" s="38" t="s">
        <v>210</v>
      </c>
    </row>
    <row r="121" spans="1:5" ht="255">
      <c r="A121" t="s">
        <v>57</v>
      </c>
      <c r="E121" s="36" t="s">
        <v>211</v>
      </c>
    </row>
    <row r="122" spans="1:16" ht="12.75">
      <c r="A122" s="24" t="s">
        <v>49</v>
      </c>
      <c s="29" t="s">
        <v>212</v>
      </c>
      <c s="29" t="s">
        <v>213</v>
      </c>
      <c s="24" t="s">
        <v>51</v>
      </c>
      <c s="30" t="s">
        <v>214</v>
      </c>
      <c s="31" t="s">
        <v>215</v>
      </c>
      <c s="32">
        <v>2</v>
      </c>
      <c s="33">
        <v>0</v>
      </c>
      <c s="34">
        <f>ROUND(ROUND(H122,2)*ROUND(G122,3),2)</f>
      </c>
      <c r="O122">
        <f>(I122*21)/100</f>
      </c>
      <c t="s">
        <v>28</v>
      </c>
    </row>
    <row r="123" spans="1:5" ht="25.5">
      <c r="A123" s="35" t="s">
        <v>54</v>
      </c>
      <c r="E123" s="36" t="s">
        <v>216</v>
      </c>
    </row>
    <row r="124" spans="1:5" ht="12.75">
      <c r="A124" s="37" t="s">
        <v>56</v>
      </c>
      <c r="E124" s="38" t="s">
        <v>217</v>
      </c>
    </row>
    <row r="125" spans="1:5" ht="76.5">
      <c r="A125" t="s">
        <v>57</v>
      </c>
      <c r="E125" s="36" t="s">
        <v>218</v>
      </c>
    </row>
    <row r="126" spans="1:16" ht="12.75">
      <c r="A126" s="24" t="s">
        <v>49</v>
      </c>
      <c s="29" t="s">
        <v>219</v>
      </c>
      <c s="29" t="s">
        <v>220</v>
      </c>
      <c s="24" t="s">
        <v>51</v>
      </c>
      <c s="30" t="s">
        <v>221</v>
      </c>
      <c s="31" t="s">
        <v>215</v>
      </c>
      <c s="32">
        <v>2</v>
      </c>
      <c s="33">
        <v>0</v>
      </c>
      <c s="34">
        <f>ROUND(ROUND(H126,2)*ROUND(G126,3),2)</f>
      </c>
      <c r="O126">
        <f>(I126*21)/100</f>
      </c>
      <c t="s">
        <v>28</v>
      </c>
    </row>
    <row r="127" spans="1:5" ht="12.75">
      <c r="A127" s="35" t="s">
        <v>54</v>
      </c>
      <c r="E127" s="36" t="s">
        <v>222</v>
      </c>
    </row>
    <row r="128" spans="1:5" ht="12.75">
      <c r="A128" s="37" t="s">
        <v>56</v>
      </c>
      <c r="E128" s="38" t="s">
        <v>223</v>
      </c>
    </row>
    <row r="129" spans="1:5" ht="25.5">
      <c r="A129" t="s">
        <v>57</v>
      </c>
      <c r="E129" s="36" t="s">
        <v>224</v>
      </c>
    </row>
    <row r="130" spans="1:16" ht="12.75">
      <c r="A130" s="24" t="s">
        <v>49</v>
      </c>
      <c s="29" t="s">
        <v>225</v>
      </c>
      <c s="29" t="s">
        <v>226</v>
      </c>
      <c s="24" t="s">
        <v>51</v>
      </c>
      <c s="30" t="s">
        <v>227</v>
      </c>
      <c s="31" t="s">
        <v>215</v>
      </c>
      <c s="32">
        <v>11</v>
      </c>
      <c s="33">
        <v>0</v>
      </c>
      <c s="34">
        <f>ROUND(ROUND(H130,2)*ROUND(G130,3),2)</f>
      </c>
      <c r="O130">
        <f>(I130*21)/100</f>
      </c>
      <c t="s">
        <v>28</v>
      </c>
    </row>
    <row r="131" spans="1:5" ht="12.75">
      <c r="A131" s="35" t="s">
        <v>54</v>
      </c>
      <c r="E131" s="36" t="s">
        <v>228</v>
      </c>
    </row>
    <row r="132" spans="1:5" ht="12.75">
      <c r="A132" s="37" t="s">
        <v>56</v>
      </c>
      <c r="E132" s="38" t="s">
        <v>229</v>
      </c>
    </row>
    <row r="133" spans="1:5" ht="25.5">
      <c r="A133" t="s">
        <v>57</v>
      </c>
      <c r="E133" s="36" t="s">
        <v>230</v>
      </c>
    </row>
    <row r="134" spans="1:16" ht="12.75">
      <c r="A134" s="24" t="s">
        <v>49</v>
      </c>
      <c s="29" t="s">
        <v>231</v>
      </c>
      <c s="29" t="s">
        <v>232</v>
      </c>
      <c s="24" t="s">
        <v>51</v>
      </c>
      <c s="30" t="s">
        <v>233</v>
      </c>
      <c s="31" t="s">
        <v>215</v>
      </c>
      <c s="32">
        <v>48</v>
      </c>
      <c s="33">
        <v>0</v>
      </c>
      <c s="34">
        <f>ROUND(ROUND(H134,2)*ROUND(G134,3),2)</f>
      </c>
      <c r="O134">
        <f>(I134*21)/100</f>
      </c>
      <c t="s">
        <v>28</v>
      </c>
    </row>
    <row r="135" spans="1:5" ht="12.75">
      <c r="A135" s="35" t="s">
        <v>54</v>
      </c>
      <c r="E135" s="36" t="s">
        <v>51</v>
      </c>
    </row>
    <row r="136" spans="1:5" ht="12.75">
      <c r="A136" s="37" t="s">
        <v>56</v>
      </c>
      <c r="E136" s="38" t="s">
        <v>234</v>
      </c>
    </row>
    <row r="137" spans="1:5" ht="25.5">
      <c r="A137" t="s">
        <v>57</v>
      </c>
      <c r="E137" s="36" t="s">
        <v>230</v>
      </c>
    </row>
    <row r="138" spans="1:16" ht="12.75">
      <c r="A138" s="24" t="s">
        <v>49</v>
      </c>
      <c s="29" t="s">
        <v>235</v>
      </c>
      <c s="29" t="s">
        <v>236</v>
      </c>
      <c s="24" t="s">
        <v>51</v>
      </c>
      <c s="30" t="s">
        <v>237</v>
      </c>
      <c s="31" t="s">
        <v>215</v>
      </c>
      <c s="32">
        <v>10</v>
      </c>
      <c s="33">
        <v>0</v>
      </c>
      <c s="34">
        <f>ROUND(ROUND(H138,2)*ROUND(G138,3),2)</f>
      </c>
      <c r="O138">
        <f>(I138*21)/100</f>
      </c>
      <c t="s">
        <v>28</v>
      </c>
    </row>
    <row r="139" spans="1:5" ht="12.75">
      <c r="A139" s="35" t="s">
        <v>54</v>
      </c>
      <c r="E139" s="36" t="s">
        <v>51</v>
      </c>
    </row>
    <row r="140" spans="1:5" ht="12.75">
      <c r="A140" s="37" t="s">
        <v>56</v>
      </c>
      <c r="E140" s="38" t="s">
        <v>210</v>
      </c>
    </row>
    <row r="141" spans="1:5" ht="25.5">
      <c r="A141" t="s">
        <v>57</v>
      </c>
      <c r="E141" s="36" t="s">
        <v>230</v>
      </c>
    </row>
    <row r="142" spans="1:16" ht="12.75">
      <c r="A142" s="24" t="s">
        <v>49</v>
      </c>
      <c s="29" t="s">
        <v>238</v>
      </c>
      <c s="29" t="s">
        <v>239</v>
      </c>
      <c s="24" t="s">
        <v>51</v>
      </c>
      <c s="30" t="s">
        <v>240</v>
      </c>
      <c s="31" t="s">
        <v>215</v>
      </c>
      <c s="32">
        <v>3</v>
      </c>
      <c s="33">
        <v>0</v>
      </c>
      <c s="34">
        <f>ROUND(ROUND(H142,2)*ROUND(G142,3),2)</f>
      </c>
      <c r="O142">
        <f>(I142*21)/100</f>
      </c>
      <c t="s">
        <v>28</v>
      </c>
    </row>
    <row r="143" spans="1:5" ht="12.75">
      <c r="A143" s="35" t="s">
        <v>54</v>
      </c>
      <c r="E143" s="36" t="s">
        <v>241</v>
      </c>
    </row>
    <row r="144" spans="1:5" ht="12.75">
      <c r="A144" s="37" t="s">
        <v>56</v>
      </c>
      <c r="E144" s="38" t="s">
        <v>242</v>
      </c>
    </row>
    <row r="145" spans="1:5" ht="51">
      <c r="A145" t="s">
        <v>57</v>
      </c>
      <c r="E145" s="36" t="s">
        <v>243</v>
      </c>
    </row>
    <row r="146" spans="1:18" ht="12.75" customHeight="1">
      <c r="A146" s="6" t="s">
        <v>47</v>
      </c>
      <c s="6"/>
      <c s="43" t="s">
        <v>44</v>
      </c>
      <c s="6"/>
      <c s="27" t="s">
        <v>244</v>
      </c>
      <c s="6"/>
      <c s="6"/>
      <c s="6"/>
      <c s="44">
        <f>0+Q146</f>
      </c>
      <c r="O146">
        <f>0+R146</f>
      </c>
      <c r="Q146">
        <f>0+I147+I151+I155+I159+I163+I167+I171</f>
      </c>
      <c>
        <f>0+O147+O151+O155+O159+O163+O167+O171</f>
      </c>
    </row>
    <row r="147" spans="1:16" ht="25.5">
      <c r="A147" s="24" t="s">
        <v>49</v>
      </c>
      <c s="29" t="s">
        <v>245</v>
      </c>
      <c s="29" t="s">
        <v>246</v>
      </c>
      <c s="24" t="s">
        <v>51</v>
      </c>
      <c s="30" t="s">
        <v>247</v>
      </c>
      <c s="31" t="s">
        <v>152</v>
      </c>
      <c s="32">
        <v>87.969</v>
      </c>
      <c s="33">
        <v>0</v>
      </c>
      <c s="34">
        <f>ROUND(ROUND(H147,2)*ROUND(G147,3),2)</f>
      </c>
      <c r="O147">
        <f>(I147*21)/100</f>
      </c>
      <c t="s">
        <v>28</v>
      </c>
    </row>
    <row r="148" spans="1:5" ht="12.75">
      <c r="A148" s="35" t="s">
        <v>54</v>
      </c>
      <c r="E148" s="36" t="s">
        <v>51</v>
      </c>
    </row>
    <row r="149" spans="1:5" ht="38.25">
      <c r="A149" s="37" t="s">
        <v>56</v>
      </c>
      <c r="E149" s="38" t="s">
        <v>248</v>
      </c>
    </row>
    <row r="150" spans="1:5" ht="38.25">
      <c r="A150" t="s">
        <v>57</v>
      </c>
      <c r="E150" s="36" t="s">
        <v>249</v>
      </c>
    </row>
    <row r="151" spans="1:16" ht="12.75">
      <c r="A151" s="24" t="s">
        <v>49</v>
      </c>
      <c s="29" t="s">
        <v>250</v>
      </c>
      <c s="29" t="s">
        <v>251</v>
      </c>
      <c s="24" t="s">
        <v>51</v>
      </c>
      <c s="30" t="s">
        <v>252</v>
      </c>
      <c s="31" t="s">
        <v>110</v>
      </c>
      <c s="32">
        <v>33.5</v>
      </c>
      <c s="33">
        <v>0</v>
      </c>
      <c s="34">
        <f>ROUND(ROUND(H151,2)*ROUND(G151,3),2)</f>
      </c>
      <c r="O151">
        <f>(I151*21)/100</f>
      </c>
      <c t="s">
        <v>28</v>
      </c>
    </row>
    <row r="152" spans="1:5" ht="12.75">
      <c r="A152" s="35" t="s">
        <v>54</v>
      </c>
      <c r="E152" s="36" t="s">
        <v>253</v>
      </c>
    </row>
    <row r="153" spans="1:5" ht="12.75">
      <c r="A153" s="37" t="s">
        <v>56</v>
      </c>
      <c r="E153" s="38" t="s">
        <v>254</v>
      </c>
    </row>
    <row r="154" spans="1:5" ht="51">
      <c r="A154" t="s">
        <v>57</v>
      </c>
      <c r="E154" s="36" t="s">
        <v>255</v>
      </c>
    </row>
    <row r="155" spans="1:16" ht="12.75">
      <c r="A155" s="24" t="s">
        <v>49</v>
      </c>
      <c s="29" t="s">
        <v>256</v>
      </c>
      <c s="29" t="s">
        <v>257</v>
      </c>
      <c s="24" t="s">
        <v>51</v>
      </c>
      <c s="30" t="s">
        <v>258</v>
      </c>
      <c s="31" t="s">
        <v>110</v>
      </c>
      <c s="32">
        <v>55</v>
      </c>
      <c s="33">
        <v>0</v>
      </c>
      <c s="34">
        <f>ROUND(ROUND(H155,2)*ROUND(G155,3),2)</f>
      </c>
      <c r="O155">
        <f>(I155*21)/100</f>
      </c>
      <c t="s">
        <v>28</v>
      </c>
    </row>
    <row r="156" spans="1:5" ht="12.75">
      <c r="A156" s="35" t="s">
        <v>54</v>
      </c>
      <c r="E156" s="45" t="s">
        <v>259</v>
      </c>
    </row>
    <row r="157" spans="1:5" ht="51">
      <c r="A157" s="37" t="s">
        <v>56</v>
      </c>
      <c r="E157" s="38" t="s">
        <v>260</v>
      </c>
    </row>
    <row r="158" spans="1:5" ht="51">
      <c r="A158" t="s">
        <v>57</v>
      </c>
      <c r="E158" s="36" t="s">
        <v>255</v>
      </c>
    </row>
    <row r="159" spans="1:16" ht="12.75">
      <c r="A159" s="24" t="s">
        <v>49</v>
      </c>
      <c s="29" t="s">
        <v>261</v>
      </c>
      <c s="29" t="s">
        <v>262</v>
      </c>
      <c s="24" t="s">
        <v>51</v>
      </c>
      <c s="30" t="s">
        <v>263</v>
      </c>
      <c s="31" t="s">
        <v>110</v>
      </c>
      <c s="32">
        <v>15</v>
      </c>
      <c s="33">
        <v>0</v>
      </c>
      <c s="34">
        <f>ROUND(ROUND(H159,2)*ROUND(G159,3),2)</f>
      </c>
      <c r="O159">
        <f>(I159*21)/100</f>
      </c>
      <c t="s">
        <v>28</v>
      </c>
    </row>
    <row r="160" spans="1:5" ht="12.75">
      <c r="A160" s="35" t="s">
        <v>54</v>
      </c>
      <c r="E160" s="36" t="s">
        <v>264</v>
      </c>
    </row>
    <row r="161" spans="1:5" ht="38.25">
      <c r="A161" s="37" t="s">
        <v>56</v>
      </c>
      <c r="E161" s="38" t="s">
        <v>265</v>
      </c>
    </row>
    <row r="162" spans="1:5" ht="51">
      <c r="A162" t="s">
        <v>57</v>
      </c>
      <c r="E162" s="36" t="s">
        <v>255</v>
      </c>
    </row>
    <row r="163" spans="1:16" ht="12.75">
      <c r="A163" s="24" t="s">
        <v>49</v>
      </c>
      <c s="29" t="s">
        <v>266</v>
      </c>
      <c s="29" t="s">
        <v>267</v>
      </c>
      <c s="24" t="s">
        <v>51</v>
      </c>
      <c s="30" t="s">
        <v>268</v>
      </c>
      <c s="31" t="s">
        <v>110</v>
      </c>
      <c s="32">
        <v>1200</v>
      </c>
      <c s="33">
        <v>0</v>
      </c>
      <c s="34">
        <f>ROUND(ROUND(H163,2)*ROUND(G163,3),2)</f>
      </c>
      <c r="O163">
        <f>(I163*21)/100</f>
      </c>
      <c t="s">
        <v>28</v>
      </c>
    </row>
    <row r="164" spans="1:5" ht="12.75">
      <c r="A164" s="35" t="s">
        <v>54</v>
      </c>
      <c r="E164" s="36" t="s">
        <v>269</v>
      </c>
    </row>
    <row r="165" spans="1:5" ht="12.75">
      <c r="A165" s="37" t="s">
        <v>56</v>
      </c>
      <c r="E165" s="38" t="s">
        <v>270</v>
      </c>
    </row>
    <row r="166" spans="1:5" ht="51">
      <c r="A166" t="s">
        <v>57</v>
      </c>
      <c r="E166" s="36" t="s">
        <v>271</v>
      </c>
    </row>
    <row r="167" spans="1:16" ht="12.75">
      <c r="A167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110</v>
      </c>
      <c s="32">
        <v>1337</v>
      </c>
      <c s="33">
        <v>0</v>
      </c>
      <c s="34">
        <f>ROUND(ROUND(H167,2)*ROUND(G167,3),2)</f>
      </c>
      <c r="O167">
        <f>(I167*21)/100</f>
      </c>
      <c t="s">
        <v>28</v>
      </c>
    </row>
    <row r="168" spans="1:5" ht="12.75">
      <c r="A168" s="35" t="s">
        <v>54</v>
      </c>
      <c r="E168" s="36" t="s">
        <v>51</v>
      </c>
    </row>
    <row r="169" spans="1:5" ht="51">
      <c r="A169" s="37" t="s">
        <v>56</v>
      </c>
      <c r="E169" s="38" t="s">
        <v>275</v>
      </c>
    </row>
    <row r="170" spans="1:5" ht="25.5">
      <c r="A170" t="s">
        <v>57</v>
      </c>
      <c r="E170" s="36" t="s">
        <v>276</v>
      </c>
    </row>
    <row r="171" spans="1:16" ht="25.5">
      <c r="A171" s="24" t="s">
        <v>49</v>
      </c>
      <c s="29" t="s">
        <v>277</v>
      </c>
      <c s="29" t="s">
        <v>278</v>
      </c>
      <c s="24" t="s">
        <v>51</v>
      </c>
      <c s="30" t="s">
        <v>279</v>
      </c>
      <c s="31" t="s">
        <v>110</v>
      </c>
      <c s="32">
        <v>42</v>
      </c>
      <c s="33">
        <v>0</v>
      </c>
      <c s="34">
        <f>ROUND(ROUND(H171,2)*ROUND(G171,3),2)</f>
      </c>
      <c r="O171">
        <f>(I171*21)/100</f>
      </c>
      <c t="s">
        <v>28</v>
      </c>
    </row>
    <row r="172" spans="1:5" ht="25.5">
      <c r="A172" s="35" t="s">
        <v>54</v>
      </c>
      <c r="E172" s="36" t="s">
        <v>280</v>
      </c>
    </row>
    <row r="173" spans="1:5" ht="12.75">
      <c r="A173" s="37" t="s">
        <v>56</v>
      </c>
      <c r="E173" s="38" t="s">
        <v>281</v>
      </c>
    </row>
    <row r="174" spans="1:5" ht="76.5">
      <c r="A174" t="s">
        <v>57</v>
      </c>
      <c r="E174" s="36" t="s">
        <v>282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